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BA4F7AFD-2F9D-4DEE-8720-AE9B465B4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4" l="1"/>
  <c r="B2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5" i="2" l="1"/>
  <c r="I22" i="3"/>
  <c r="H18" i="4" s="1"/>
  <c r="K35" i="2"/>
  <c r="J6" i="4" s="1"/>
  <c r="E35" i="2"/>
  <c r="D6" i="4" s="1"/>
  <c r="H22" i="3"/>
  <c r="G18" i="4" s="1"/>
  <c r="G22" i="3"/>
  <c r="F18" i="4" s="1"/>
  <c r="C6" i="4"/>
  <c r="N35" i="2"/>
  <c r="M6" i="4" s="1"/>
  <c r="M35" i="2"/>
  <c r="L6" i="4" s="1"/>
  <c r="J35" i="2"/>
  <c r="I6" i="4" s="1"/>
  <c r="L35" i="2"/>
  <c r="K6" i="4" s="1"/>
  <c r="I35" i="2"/>
  <c r="H6" i="4" s="1"/>
  <c r="N22" i="3"/>
  <c r="M18" i="4" s="1"/>
  <c r="K22" i="3"/>
  <c r="J18" i="4" s="1"/>
  <c r="H35" i="2"/>
  <c r="G6" i="4" s="1"/>
  <c r="J22" i="3"/>
  <c r="I18" i="4" s="1"/>
  <c r="G35" i="2"/>
  <c r="F6" i="4" s="1"/>
  <c r="F35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 l="1"/>
  <c r="B6" i="4" s="1"/>
  <c r="M29" i="4"/>
  <c r="M32" i="4" s="1"/>
  <c r="L29" i="4"/>
  <c r="L32" i="4" s="1"/>
  <c r="K29" i="4" l="1"/>
  <c r="K32" i="4" s="1"/>
  <c r="I29" i="4" l="1"/>
  <c r="I32" i="4" s="1"/>
  <c r="G29" i="4" l="1"/>
  <c r="G32" i="4" s="1"/>
  <c r="F29" i="4" l="1"/>
  <c r="F32" i="4" s="1"/>
  <c r="E29" i="4" l="1"/>
  <c r="E32" i="4" s="1"/>
  <c r="D29" i="4" l="1"/>
  <c r="D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H29" i="4" l="1"/>
  <c r="H32" i="4" s="1"/>
  <c r="J29" i="4" l="1"/>
  <c r="J32" i="4" s="1"/>
  <c r="B28" i="4" l="1"/>
  <c r="B26" i="4" l="1"/>
  <c r="B27" i="4"/>
  <c r="B29" i="4" l="1"/>
  <c r="B32" i="4" s="1"/>
  <c r="B34" i="4" s="1"/>
  <c r="C28" i="4" l="1"/>
  <c r="N28" i="4" s="1"/>
  <c r="C26" i="4" l="1"/>
  <c r="C27" i="4"/>
  <c r="N27" i="4" s="1"/>
  <c r="C31" i="4"/>
  <c r="N31" i="4" s="1"/>
  <c r="C29" i="4" l="1"/>
  <c r="C32" i="4" s="1"/>
  <c r="C34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<sst xmlns="http://schemas.openxmlformats.org/spreadsheetml/2006/main" count="107" uniqueCount="81">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</sst>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0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</row>
      </sheetData>
      <sheetData sheetId="6"/>
      <sheetData sheetId="7">
        <row r="5">
          <cell r="I5">
            <v>7332.8547207064375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1024767</v>
          </cell>
        </row>
        <row r="6">
          <cell r="C6">
            <v>187393</v>
          </cell>
        </row>
        <row r="7">
          <cell r="C7">
            <v>112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>
        <row r="8">
          <cell r="JI8"/>
        </row>
      </sheetData>
      <sheetData sheetId="5">
        <row r="4">
          <cell r="JI4">
            <v>31</v>
          </cell>
        </row>
        <row r="23">
          <cell r="JH23">
            <v>3730</v>
          </cell>
          <cell r="JI23">
            <v>4758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">
        <row r="4">
          <cell r="JI4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7">
        <row r="4">
          <cell r="JI4">
            <v>55</v>
          </cell>
        </row>
        <row r="23">
          <cell r="JH23">
            <v>9324</v>
          </cell>
          <cell r="JI23">
            <v>7494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397</v>
          </cell>
          <cell r="JI28">
            <v>361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8"/>
      <sheetData sheetId="9">
        <row r="4">
          <cell r="JI4">
            <v>339</v>
          </cell>
        </row>
        <row r="23">
          <cell r="JH23">
            <v>47360</v>
          </cell>
          <cell r="JI23">
            <v>43797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1862</v>
          </cell>
          <cell r="JI28">
            <v>1626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10"/>
      <sheetData sheetId="11"/>
      <sheetData sheetId="12">
        <row r="5">
          <cell r="JI5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3">
        <row r="4">
          <cell r="JI4">
            <v>4367</v>
          </cell>
        </row>
      </sheetData>
      <sheetData sheetId="14">
        <row r="4">
          <cell r="JI4">
            <v>70</v>
          </cell>
        </row>
        <row r="23">
          <cell r="JH23">
            <v>894</v>
          </cell>
          <cell r="JI23">
            <v>788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20</v>
          </cell>
          <cell r="JI28">
            <v>39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15">
        <row r="4">
          <cell r="JI4">
            <v>93</v>
          </cell>
        </row>
        <row r="23">
          <cell r="JH23">
            <v>14618</v>
          </cell>
          <cell r="JI23">
            <v>17106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101</v>
          </cell>
          <cell r="JI28">
            <v>150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6">
        <row r="8">
          <cell r="JI8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402</v>
          </cell>
          <cell r="JI33">
            <v>149</v>
          </cell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>
            <v>8</v>
          </cell>
          <cell r="JI38">
            <v>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7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8">
        <row r="4">
          <cell r="JI4"/>
        </row>
      </sheetData>
      <sheetData sheetId="19"/>
      <sheetData sheetId="20"/>
      <sheetData sheetId="21"/>
      <sheetData sheetId="22">
        <row r="4">
          <cell r="JI4"/>
        </row>
      </sheetData>
      <sheetData sheetId="23">
        <row r="4">
          <cell r="JI4">
            <v>406</v>
          </cell>
        </row>
        <row r="23">
          <cell r="JH23">
            <v>45755</v>
          </cell>
          <cell r="JI23">
            <v>45011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1815</v>
          </cell>
          <cell r="JI28">
            <v>1511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24">
        <row r="4">
          <cell r="JI4">
            <v>50</v>
          </cell>
        </row>
        <row r="23">
          <cell r="JH23">
            <v>10201</v>
          </cell>
          <cell r="JI23">
            <v>6844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97</v>
          </cell>
          <cell r="JI28">
            <v>62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25">
        <row r="4">
          <cell r="JI4">
            <v>834</v>
          </cell>
        </row>
        <row r="23">
          <cell r="JH23">
            <v>116660</v>
          </cell>
          <cell r="JI23">
            <v>127174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2285</v>
          </cell>
          <cell r="JI28">
            <v>2069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8</v>
          </cell>
          <cell r="JI33">
            <v>38541</v>
          </cell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722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26"/>
      <sheetData sheetId="27"/>
      <sheetData sheetId="28">
        <row r="4">
          <cell r="JI4">
            <v>331</v>
          </cell>
        </row>
        <row r="23">
          <cell r="JH23">
            <v>42502</v>
          </cell>
          <cell r="JI23">
            <v>39077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2217</v>
          </cell>
          <cell r="JI28">
            <v>1915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29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33">
          <cell r="JH33">
            <v>4786</v>
          </cell>
          <cell r="JI33">
            <v>1385</v>
          </cell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</sheetData>
      <sheetData sheetId="30"/>
      <sheetData sheetId="31">
        <row r="4">
          <cell r="JI4">
            <v>77</v>
          </cell>
        </row>
        <row r="23">
          <cell r="JH23">
            <v>4152</v>
          </cell>
          <cell r="JI23">
            <v>4471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167</v>
          </cell>
          <cell r="JI28">
            <v>197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32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4">
        <row r="4">
          <cell r="JI4">
            <v>40</v>
          </cell>
        </row>
        <row r="23">
          <cell r="JH23">
            <v>2246</v>
          </cell>
          <cell r="JI23">
            <v>2119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99</v>
          </cell>
          <cell r="JI28">
            <v>115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5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3607</v>
          </cell>
          <cell r="JI33">
            <v>2689</v>
          </cell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>
            <v>86</v>
          </cell>
          <cell r="JI38">
            <v>57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46">
        <row r="4">
          <cell r="JI4">
            <v>59</v>
          </cell>
        </row>
        <row r="23">
          <cell r="JH23">
            <v>2443</v>
          </cell>
          <cell r="JI23">
            <v>3703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82</v>
          </cell>
          <cell r="JI28">
            <v>146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7"/>
      <sheetData sheetId="48"/>
      <sheetData sheetId="49">
        <row r="4">
          <cell r="JI4">
            <v>1141</v>
          </cell>
        </row>
      </sheetData>
      <sheetData sheetId="50">
        <row r="4">
          <cell r="JI4">
            <v>89</v>
          </cell>
        </row>
        <row r="23">
          <cell r="JH23">
            <v>4419</v>
          </cell>
          <cell r="JI23">
            <v>4335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152</v>
          </cell>
          <cell r="JI28">
            <v>144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1">
        <row r="4">
          <cell r="JI4">
            <v>56</v>
          </cell>
        </row>
        <row r="23">
          <cell r="JH23">
            <v>3952</v>
          </cell>
          <cell r="JI23">
            <v>3254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201</v>
          </cell>
          <cell r="JI28">
            <v>138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2">
        <row r="4">
          <cell r="JI4">
            <v>96</v>
          </cell>
        </row>
        <row r="23">
          <cell r="JH23">
            <v>5361</v>
          </cell>
          <cell r="JI23">
            <v>5209</v>
          </cell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>
            <v>238</v>
          </cell>
          <cell r="JI28">
            <v>214</v>
          </cell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3"/>
      <sheetData sheetId="54">
        <row r="4">
          <cell r="JI4">
            <v>1762</v>
          </cell>
        </row>
      </sheetData>
      <sheetData sheetId="55"/>
      <sheetData sheetId="56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7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I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5">
        <row r="4">
          <cell r="JI4"/>
        </row>
      </sheetData>
      <sheetData sheetId="66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112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7">
        <row r="4">
          <cell r="JI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8">
        <row r="4">
          <cell r="JI4"/>
        </row>
      </sheetData>
      <sheetData sheetId="69">
        <row r="4">
          <cell r="JI4">
            <v>98</v>
          </cell>
        </row>
      </sheetData>
      <sheetData sheetId="70">
        <row r="4">
          <cell r="JI4">
            <v>4</v>
          </cell>
        </row>
      </sheetData>
      <sheetData sheetId="71">
        <row r="4">
          <cell r="JI4"/>
        </row>
      </sheetData>
      <sheetData sheetId="72">
        <row r="19">
          <cell r="IT19">
            <v>0</v>
          </cell>
        </row>
      </sheetData>
      <sheetData sheetId="73">
        <row r="4">
          <cell r="JI4"/>
        </row>
      </sheetData>
      <sheetData sheetId="74">
        <row r="4">
          <cell r="JI4">
            <v>39</v>
          </cell>
        </row>
      </sheetData>
      <sheetData sheetId="75">
        <row r="4">
          <cell r="JI4"/>
        </row>
      </sheetData>
      <sheetData sheetId="76">
        <row r="4">
          <cell r="JI4">
            <v>16</v>
          </cell>
        </row>
      </sheetData>
      <sheetData sheetId="77">
        <row r="4">
          <cell r="JI4"/>
        </row>
      </sheetData>
      <sheetData sheetId="78"/>
      <sheetData sheetId="79">
        <row r="4">
          <cell r="JI4"/>
        </row>
      </sheetData>
      <sheetData sheetId="80"/>
      <sheetData sheetId="81"/>
      <sheetData sheetId="82">
        <row r="4">
          <cell r="JI4">
            <v>62</v>
          </cell>
        </row>
      </sheetData>
      <sheetData sheetId="83">
        <row r="4">
          <cell r="JI4">
            <v>19</v>
          </cell>
        </row>
      </sheetData>
      <sheetData sheetId="84">
        <row r="4">
          <cell r="JI4">
            <v>14</v>
          </cell>
        </row>
      </sheetData>
      <sheetData sheetId="85">
        <row r="4">
          <cell r="JI4">
            <v>107</v>
          </cell>
        </row>
      </sheetData>
      <sheetData sheetId="86"/>
      <sheetData sheetId="87"/>
      <sheetData sheetId="88"/>
      <sheetData sheetId="89">
        <row r="4">
          <cell r="JI4">
            <v>139</v>
          </cell>
        </row>
      </sheetData>
      <sheetData sheetId="90"/>
      <sheetData sheetId="91">
        <row r="4">
          <cell r="JI4"/>
        </row>
      </sheetData>
      <sheetData sheetId="92">
        <row r="4">
          <cell r="JI4">
            <v>36</v>
          </cell>
        </row>
      </sheetData>
      <sheetData sheetId="93">
        <row r="4">
          <cell r="JI4">
            <v>590</v>
          </cell>
        </row>
      </sheetData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view="pageLayout" zoomScale="115" zoomScaleNormal="130" zoomScalePageLayoutView="115" workbookViewId="0">
      <selection activeCell="C18" sqref="C18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13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f>2601+290050</f>
        <v>292651</v>
      </c>
      <c r="C2" s="28">
        <v>290458</v>
      </c>
      <c r="D2" s="51"/>
      <c r="E2" s="28"/>
      <c r="F2" s="28"/>
      <c r="G2" s="51"/>
      <c r="H2" s="28"/>
      <c r="I2" s="28"/>
      <c r="J2" s="28"/>
      <c r="K2" s="51"/>
      <c r="L2" s="51"/>
      <c r="M2" s="51"/>
      <c r="N2" s="20">
        <f>SUM(B2:M2)</f>
        <v>583109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0">
        <f t="shared" ref="N4:N12" si="0">SUM(B4:M4)</f>
        <v>488823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Detail'!C35</f>
        <v>146865</v>
      </c>
      <c r="C6" s="4">
        <f>+'E Detail'!D35</f>
        <v>130179</v>
      </c>
      <c r="D6" s="4">
        <f>+'E Detail'!E35</f>
        <v>0</v>
      </c>
      <c r="E6" s="4">
        <f>+'E Detail'!F35</f>
        <v>0</v>
      </c>
      <c r="F6" s="4">
        <f>+'E Detail'!G35</f>
        <v>0</v>
      </c>
      <c r="G6" s="4">
        <f>+'E Detail'!H35</f>
        <v>0</v>
      </c>
      <c r="H6" s="4">
        <f>+'E Detail'!I35</f>
        <v>0</v>
      </c>
      <c r="I6" s="4">
        <f>+'E Detail'!J35</f>
        <v>0</v>
      </c>
      <c r="J6" s="4">
        <f>+'E Detail'!K35</f>
        <v>0</v>
      </c>
      <c r="K6" s="4">
        <f>+'E Detail'!L35</f>
        <v>0</v>
      </c>
      <c r="L6" s="4">
        <f>+'E Detail'!M35</f>
        <v>0</v>
      </c>
      <c r="M6" s="4">
        <f>+'E Detail'!N35</f>
        <v>0</v>
      </c>
      <c r="N6" s="20">
        <f t="shared" si="0"/>
        <v>277044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0">
        <f t="shared" si="0"/>
        <v>139939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0">
        <f t="shared" si="0"/>
        <v>419138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0">
        <f t="shared" si="0"/>
        <v>66029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/>
      <c r="E14" s="30"/>
      <c r="F14" s="30"/>
      <c r="G14" s="30"/>
      <c r="H14" s="30"/>
      <c r="I14" s="61"/>
      <c r="J14" s="30"/>
      <c r="K14" s="30"/>
      <c r="L14" s="30"/>
      <c r="M14" s="30"/>
      <c r="N14" s="20">
        <f t="shared" si="1"/>
        <v>130252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1090867</v>
      </c>
      <c r="C16" s="3">
        <f t="shared" si="2"/>
        <v>1013467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2104334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0</v>
      </c>
      <c r="E18" s="3">
        <f>+'Terminal 2'!F22</f>
        <v>0</v>
      </c>
      <c r="F18" s="3">
        <f>+'Terminal 2'!G22</f>
        <v>0</v>
      </c>
      <c r="G18" s="3">
        <f>+'Terminal 2'!H22</f>
        <v>0</v>
      </c>
      <c r="H18" s="3">
        <f>+'Terminal 2'!I22</f>
        <v>0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422687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1276249</v>
      </c>
      <c r="C20" s="36">
        <f t="shared" ref="C20:M20" si="4">C2+C4+C6+C8+C10+C12+C14+C18</f>
        <v>1250772</v>
      </c>
      <c r="D20" s="36">
        <f t="shared" si="4"/>
        <v>0</v>
      </c>
      <c r="E20" s="36">
        <f t="shared" si="4"/>
        <v>0</v>
      </c>
      <c r="F20" s="36">
        <f>F2+F4+F6+F8+F10+F12+F14+F18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2527021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-9.3118933122193371E-3</v>
      </c>
      <c r="C22" s="40">
        <f t="shared" ref="C22:M22" si="6">(C20-C21)/C21</f>
        <v>-4.8292549306062818E-2</v>
      </c>
      <c r="D22" s="40">
        <f t="shared" si="6"/>
        <v>-1</v>
      </c>
      <c r="E22" s="40">
        <f t="shared" si="6"/>
        <v>-1</v>
      </c>
      <c r="F22" s="40">
        <f t="shared" si="6"/>
        <v>-1</v>
      </c>
      <c r="G22" s="40">
        <f t="shared" si="6"/>
        <v>-1</v>
      </c>
      <c r="H22" s="40">
        <f t="shared" si="6"/>
        <v>-1</v>
      </c>
      <c r="I22" s="40">
        <f t="shared" si="6"/>
        <v>-1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-0.86396257521496234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1024767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55">
        <f>SUM(B26:M26)</f>
        <v>2058188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56">
        <f>SUM(B27:M27)</f>
        <v>390503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Summary'!$C$7</f>
        <v>112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57">
        <f>SUM(B28:M28)</f>
        <v>112</v>
      </c>
    </row>
    <row r="29" spans="1:16" ht="13.5" thickBot="1" x14ac:dyDescent="0.25">
      <c r="A29" t="s">
        <v>36</v>
      </c>
      <c r="B29" s="13">
        <f t="shared" ref="B29:M29" si="7">SUM(B26:B28)</f>
        <v>1236531</v>
      </c>
      <c r="C29" s="13">
        <f t="shared" si="7"/>
        <v>1212272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8">SUM(N26:N28)</f>
        <v>2448803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/>
      <c r="E31" s="32"/>
      <c r="F31" s="32"/>
      <c r="G31" s="32"/>
      <c r="H31" s="32"/>
      <c r="I31" s="32"/>
      <c r="J31" s="32"/>
      <c r="K31" s="32"/>
      <c r="L31" s="32"/>
      <c r="M31" s="3"/>
      <c r="N31" s="42">
        <f>SUM(B31:M31)</f>
        <v>78218</v>
      </c>
    </row>
    <row r="32" spans="1:16" ht="13.5" thickBot="1" x14ac:dyDescent="0.25">
      <c r="A32" t="s">
        <v>38</v>
      </c>
      <c r="B32" s="8">
        <f t="shared" ref="B32:H32" si="9">+B29+B31</f>
        <v>1276249</v>
      </c>
      <c r="C32" s="8">
        <f t="shared" si="9"/>
        <v>1250772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9"/>
        <v>0</v>
      </c>
      <c r="I32" s="8">
        <f>+I29+I31</f>
        <v>0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2527021</v>
      </c>
    </row>
    <row r="33" spans="1:14" ht="13.5" thickTop="1" x14ac:dyDescent="0.2">
      <c r="G33" s="3"/>
    </row>
    <row r="34" spans="1:14" x14ac:dyDescent="0.2">
      <c r="A34" s="5"/>
      <c r="B34" s="52">
        <f>+B32-B20</f>
        <v>0</v>
      </c>
      <c r="C34" s="52">
        <f>+C32-C20</f>
        <v>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6"/>
  <sheetViews>
    <sheetView workbookViewId="0">
      <selection activeCell="D36" sqref="D36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[3]Jazz_AC!JH$23+[3]Jazz_AC!JH$33+[3]Jazz_AC!JH$38+[3]Jazz_AC!JH$28</f>
        <v>3693</v>
      </c>
      <c r="D10" s="10">
        <f>[3]Jazz_AC!JI$23+[3]Jazz_AC!JI$33+[3]Jazz_AC!JI$38+[3]Jazz_AC!JI$28</f>
        <v>2746</v>
      </c>
      <c r="E10" s="10">
        <f>[3]Jazz_AC!JJ$23+[3]Jazz_AC!JJ$33+[3]Jazz_AC!JJ$38+[3]Jazz_AC!JJ$28</f>
        <v>0</v>
      </c>
      <c r="F10" s="10">
        <f>[3]Jazz_AC!JK$23+[3]Jazz_AC!JK$33+[3]Jazz_AC!JK$38+[3]Jazz_AC!JK$28</f>
        <v>0</v>
      </c>
      <c r="G10" s="10">
        <f>[3]Jazz_AC!JL$23+[3]Jazz_AC!JL$33+[3]Jazz_AC!JL$38+[3]Jazz_AC!JL$28</f>
        <v>0</v>
      </c>
      <c r="H10" s="10">
        <f>[3]Jazz_AC!JM$23+[3]Jazz_AC!JM$33+[3]Jazz_AC!JM$38+[3]Jazz_AC!JM$28</f>
        <v>0</v>
      </c>
      <c r="I10" s="10">
        <f>[3]Jazz_AC!JN$23+[3]Jazz_AC!JN$33+[3]Jazz_AC!JN$38+[3]Jazz_AC!JN$28</f>
        <v>0</v>
      </c>
      <c r="J10" s="10">
        <f>[3]Jazz_AC!JO$23+[3]Jazz_AC!JO$33+[3]Jazz_AC!JO$38+[3]Jazz_AC!JO$28</f>
        <v>0</v>
      </c>
      <c r="K10" s="10">
        <f>[3]Jazz_AC!JP$23+[3]Jazz_AC!JP$33+[3]Jazz_AC!JP$38+[3]Jazz_AC!JP$28</f>
        <v>0</v>
      </c>
      <c r="L10" s="10">
        <f>[3]Jazz_AC!JQ$23+[3]Jazz_AC!JQ$33+[3]Jazz_AC!JQ$38+[3]Jazz_AC!JQ$28</f>
        <v>0</v>
      </c>
      <c r="M10" s="10">
        <f>[3]Jazz_AC!JR$23+[3]Jazz_AC!JR$33+[3]Jazz_AC!JR$38+[3]Jazz_AC!JR$28</f>
        <v>0</v>
      </c>
      <c r="N10" s="10">
        <f>[3]Jazz_AC!JS$23+[3]Jazz_AC!JS$33+[3]Jazz_AC!JS$38+[3]Jazz_AC!JS$28</f>
        <v>0</v>
      </c>
    </row>
    <row r="11" spans="1:14" x14ac:dyDescent="0.2">
      <c r="B11" t="s">
        <v>59</v>
      </c>
      <c r="C11" s="10">
        <f>'[3]Air Georgian'!JH$33+'[3]Air Georgian'!JH$38</f>
        <v>0</v>
      </c>
      <c r="D11" s="10">
        <f>'[3]Air Georgian'!JI$33+'[3]Air Georgian'!JI$38</f>
        <v>0</v>
      </c>
      <c r="E11" s="10">
        <f>'[3]Air Georgian'!JJ$33+'[3]Air Georgian'!JJ$38</f>
        <v>0</v>
      </c>
      <c r="F11" s="10">
        <f>'[3]Air Georgian'!JK$33+'[3]Air Georgian'!JK$38</f>
        <v>0</v>
      </c>
      <c r="G11" s="10">
        <f>'[3]Air Georgian'!JL$33+'[3]Air Georgian'!JL$38</f>
        <v>0</v>
      </c>
      <c r="H11" s="10">
        <f>'[3]Air Georgian'!JM$33+'[3]Air Georgian'!JM$38</f>
        <v>0</v>
      </c>
      <c r="I11" s="10">
        <f>'[3]Air Georgian'!JN$33+'[3]Air Georgian'!JN$38</f>
        <v>0</v>
      </c>
      <c r="J11" s="10">
        <f>'[3]Air Georgian'!JO$33+'[3]Air Georgian'!JO$38</f>
        <v>0</v>
      </c>
      <c r="K11" s="10">
        <f>'[3]Air Georgian'!JP$33+'[3]Air Georgian'!JP$38</f>
        <v>0</v>
      </c>
      <c r="L11" s="10">
        <f>'[3]Air Georgian'!JQ$33+'[3]Air Georgian'!JQ$38</f>
        <v>0</v>
      </c>
      <c r="M11" s="10">
        <f>'[3]Air Georgian'!JR$33+'[3]Air Georgian'!JR$38</f>
        <v>0</v>
      </c>
      <c r="N11" s="10">
        <f>'[3]Air Georgian'!JS$33+'[3]Air Georgian'!JS$38</f>
        <v>0</v>
      </c>
    </row>
    <row r="12" spans="1:14" x14ac:dyDescent="0.2">
      <c r="B12" t="s">
        <v>65</v>
      </c>
      <c r="C12" s="10">
        <f>'[3]Sky Regional'!JH$33+'[3]Sky Regional'!JH$38</f>
        <v>0</v>
      </c>
      <c r="D12" s="10">
        <f>'[3]Sky Regional'!JI$33+'[3]Sky Regional'!JI$38</f>
        <v>0</v>
      </c>
      <c r="E12" s="10">
        <f>'[3]Sky Regional'!JJ$33+'[3]Sky Regional'!JJ$38</f>
        <v>0</v>
      </c>
      <c r="F12" s="10">
        <f>'[3]Sky Regional'!JK$33+'[3]Sky Regional'!JK$38</f>
        <v>0</v>
      </c>
      <c r="G12" s="10">
        <f>'[3]Sky Regional'!JL$33+'[3]Sky Regional'!JL$38</f>
        <v>0</v>
      </c>
      <c r="H12" s="10">
        <f>'[3]Sky Regional'!JM$33+'[3]Sky Regional'!JM$38</f>
        <v>0</v>
      </c>
      <c r="I12" s="10">
        <f>'[3]Sky Regional'!JN$33+'[3]Sky Regional'!JN$38</f>
        <v>0</v>
      </c>
      <c r="J12" s="10">
        <f>'[3]Sky Regional'!JO$33+'[3]Sky Regional'!JO$38</f>
        <v>0</v>
      </c>
      <c r="K12" s="10">
        <f>'[3]Sky Regional'!JP$33+'[3]Sky Regional'!JP$38</f>
        <v>0</v>
      </c>
      <c r="L12" s="10">
        <f>'[3]Sky Regional'!JQ$33+'[3]Sky Regional'!JQ$38</f>
        <v>0</v>
      </c>
      <c r="M12" s="10">
        <f>'[3]Sky Regional'!JR$33+'[3]Sky Regional'!JR$38</f>
        <v>0</v>
      </c>
      <c r="N12" s="10">
        <f>'[3]Sky Regional'!JS$33+'[3]Sky Regional'!JS$38</f>
        <v>0</v>
      </c>
    </row>
    <row r="13" spans="1:14" x14ac:dyDescent="0.2">
      <c r="B13" t="s">
        <v>76</v>
      </c>
      <c r="C13" s="10">
        <f>'[3]Aer Lingus'!JH$33+'[3]Aer Lingus'!JH$38</f>
        <v>0</v>
      </c>
      <c r="D13" s="10">
        <f>'[3]Aer Lingus'!JI$33+'[3]Aer Lingus'!JI$38</f>
        <v>0</v>
      </c>
      <c r="E13" s="10">
        <f>'[3]Aer Lingus'!JJ$33+'[3]Aer Lingus'!JJ$38</f>
        <v>0</v>
      </c>
      <c r="F13" s="10">
        <f>'[3]Aer Lingus'!JK$33+'[3]Aer Lingus'!JK$38</f>
        <v>0</v>
      </c>
      <c r="G13" s="10">
        <f>'[3]Aer Lingus'!JL$33+'[3]Aer Lingus'!JL$38</f>
        <v>0</v>
      </c>
      <c r="H13" s="10">
        <f>'[3]Aer Lingus'!JM$33+'[3]Aer Lingus'!JM$38</f>
        <v>0</v>
      </c>
      <c r="I13" s="10">
        <f>'[3]Aer Lingus'!JN$33+'[3]Aer Lingus'!JN$38</f>
        <v>0</v>
      </c>
      <c r="J13" s="10">
        <f>'[3]Aer Lingus'!JO$33+'[3]Aer Lingus'!JO$38</f>
        <v>0</v>
      </c>
      <c r="K13" s="10">
        <f>'[3]Aer Lingus'!JP$33+'[3]Aer Lingus'!JP$38</f>
        <v>0</v>
      </c>
      <c r="L13" s="10">
        <f>'[3]Aer Lingus'!JQ$33+'[3]Aer Lingus'!JQ$38</f>
        <v>0</v>
      </c>
      <c r="M13" s="10">
        <f>'[3]Aer Lingus'!JR$33+'[3]Aer Lingus'!JR$38</f>
        <v>0</v>
      </c>
      <c r="N13" s="10">
        <f>'[3]Aer Lingus'!JS$33+'[3]Aer Lingus'!JS$38</f>
        <v>0</v>
      </c>
    </row>
    <row r="14" spans="1:14" x14ac:dyDescent="0.2">
      <c r="B14" t="s">
        <v>62</v>
      </c>
      <c r="C14" s="10">
        <f>'[3]Air Wisconsin'!JH$23+'[3]Air Wisconsin'!JH$28</f>
        <v>0</v>
      </c>
      <c r="D14" s="10">
        <f>'[3]Air Wisconsin'!JI$23+'[3]Air Wisconsin'!JI$28</f>
        <v>0</v>
      </c>
      <c r="E14" s="10">
        <f>'[3]Air Wisconsin'!JJ$23+'[3]Air Wisconsin'!JJ$28</f>
        <v>0</v>
      </c>
      <c r="F14" s="10">
        <f>'[3]Air Wisconsin'!JK$23+'[3]Air Wisconsin'!JK$28</f>
        <v>0</v>
      </c>
      <c r="G14" s="10">
        <f>'[3]Air Wisconsin'!JL$23+'[3]Air Wisconsin'!JL$28</f>
        <v>0</v>
      </c>
      <c r="H14" s="10">
        <f>'[3]Air Wisconsin'!JM$23+'[3]Air Wisconsin'!JM$28</f>
        <v>0</v>
      </c>
      <c r="I14" s="10">
        <f>'[3]Air Wisconsin'!JN$23+'[3]Air Wisconsin'!JN$28</f>
        <v>0</v>
      </c>
      <c r="J14" s="10">
        <f>'[3]Air Wisconsin'!JO$23+'[3]Air Wisconsin'!JO$28</f>
        <v>0</v>
      </c>
      <c r="K14" s="10">
        <f>'[3]Air Wisconsin'!JP$23+'[3]Air Wisconsin'!JP$28</f>
        <v>0</v>
      </c>
      <c r="L14" s="10">
        <f>'[3]Air Wisconsin'!JQ$23+'[3]Air Wisconsin'!JQ$28</f>
        <v>0</v>
      </c>
      <c r="M14" s="10">
        <f>'[3]Air Wisconsin'!JR$23+'[3]Air Wisconsin'!JR$28</f>
        <v>0</v>
      </c>
      <c r="N14" s="10">
        <f>'[3]Air Wisconsin'!JS$23+'[3]Air Wisconsin'!JS$28</f>
        <v>0</v>
      </c>
    </row>
    <row r="15" spans="1:14" x14ac:dyDescent="0.2">
      <c r="B15" t="s">
        <v>49</v>
      </c>
      <c r="C15" s="10">
        <f>[3]Alaska!JH$23+[3]Alaska!JH$28</f>
        <v>9721</v>
      </c>
      <c r="D15" s="10">
        <f>[3]Alaska!JI$23+[3]Alaska!JI$28</f>
        <v>7855</v>
      </c>
      <c r="E15" s="10">
        <f>[3]Alaska!JJ$23+[3]Alaska!JJ$28</f>
        <v>0</v>
      </c>
      <c r="F15" s="10">
        <f>[3]Alaska!JK$23+[3]Alaska!JK$28</f>
        <v>0</v>
      </c>
      <c r="G15" s="10">
        <f>[3]Alaska!JL$23+[3]Alaska!JL$28</f>
        <v>0</v>
      </c>
      <c r="H15" s="10">
        <f>[3]Alaska!JM$23+[3]Alaska!JM$28</f>
        <v>0</v>
      </c>
      <c r="I15" s="10">
        <f>[3]Alaska!JN$23+[3]Alaska!JN$28</f>
        <v>0</v>
      </c>
      <c r="J15" s="10">
        <f>[3]Alaska!JO$23+[3]Alaska!JO$28</f>
        <v>0</v>
      </c>
      <c r="K15" s="10">
        <f>[3]Alaska!JP$23+[3]Alaska!JP$28</f>
        <v>0</v>
      </c>
      <c r="L15" s="10">
        <f>[3]Alaska!JQ$23+[3]Alaska!JQ$28</f>
        <v>0</v>
      </c>
      <c r="M15" s="10">
        <f>[3]Alaska!JR$23+[3]Alaska!JR$28</f>
        <v>0</v>
      </c>
      <c r="N15" s="10">
        <f>[3]Alaska!JS$23+[3]Alaska!JS$28</f>
        <v>0</v>
      </c>
    </row>
    <row r="16" spans="1:14" x14ac:dyDescent="0.2">
      <c r="B16" t="s">
        <v>39</v>
      </c>
      <c r="C16" s="10">
        <f>[3]American!JH$23+[3]American!JH$28</f>
        <v>49222</v>
      </c>
      <c r="D16" s="10">
        <f>[3]American!JI$23+[3]American!JI$28</f>
        <v>45423</v>
      </c>
      <c r="E16" s="10">
        <f>[3]American!JJ$23+[3]American!JJ$28</f>
        <v>0</v>
      </c>
      <c r="F16" s="10">
        <f>[3]American!JK$23+[3]American!JK$28</f>
        <v>0</v>
      </c>
      <c r="G16" s="10">
        <f>[3]American!JL$23+[3]American!JL$28</f>
        <v>0</v>
      </c>
      <c r="H16" s="10">
        <f>[3]American!JM$23+[3]American!JM$28</f>
        <v>0</v>
      </c>
      <c r="I16" s="10">
        <f>[3]American!JN$23+[3]American!JN$28</f>
        <v>0</v>
      </c>
      <c r="J16" s="10">
        <f>[3]American!JO$23+[3]American!JO$28</f>
        <v>0</v>
      </c>
      <c r="K16" s="10">
        <f>[3]American!JP$23+[3]American!JP$28</f>
        <v>0</v>
      </c>
      <c r="L16" s="10">
        <f>[3]American!JQ$23+[3]American!JQ$28</f>
        <v>0</v>
      </c>
      <c r="M16" s="10">
        <f>[3]American!JR$23+[3]American!JR$28</f>
        <v>0</v>
      </c>
      <c r="N16" s="10">
        <f>[3]American!JS$23+[3]American!JS$28</f>
        <v>0</v>
      </c>
    </row>
    <row r="17" spans="2:14" x14ac:dyDescent="0.2">
      <c r="B17" t="s">
        <v>70</v>
      </c>
      <c r="C17" s="10">
        <f>'[3]Denver Air'!JH$23+'[3]Denver Air'!JH$28</f>
        <v>914</v>
      </c>
      <c r="D17" s="10">
        <f>'[3]Denver Air'!JI$23+'[3]Denver Air'!JI$28</f>
        <v>827</v>
      </c>
      <c r="E17" s="10">
        <f>'[3]Denver Air'!JJ$23+'[3]Denver Air'!JJ$28</f>
        <v>0</v>
      </c>
      <c r="F17" s="10">
        <f>'[3]Denver Air'!JK$23+'[3]Denver Air'!JK$28</f>
        <v>0</v>
      </c>
      <c r="G17" s="10">
        <f>'[3]Denver Air'!JL$23+'[3]Denver Air'!JL$28</f>
        <v>0</v>
      </c>
      <c r="H17" s="10">
        <f>'[3]Denver Air'!JM$23+'[3]Denver Air'!JM$28</f>
        <v>0</v>
      </c>
      <c r="I17" s="10">
        <f>'[3]Denver Air'!JN$23+'[3]Denver Air'!JN$28</f>
        <v>0</v>
      </c>
      <c r="J17" s="10">
        <f>'[3]Denver Air'!JO$23+'[3]Denver Air'!JO$28</f>
        <v>0</v>
      </c>
      <c r="K17" s="10">
        <f>'[3]Denver Air'!JP$23+'[3]Denver Air'!JP$28</f>
        <v>0</v>
      </c>
      <c r="L17" s="10">
        <f>'[3]Denver Air'!JQ$23+'[3]Denver Air'!JQ$28</f>
        <v>0</v>
      </c>
      <c r="M17" s="10">
        <f>'[3]Denver Air'!JR$23+'[3]Denver Air'!JR$28</f>
        <v>0</v>
      </c>
      <c r="N17" s="10">
        <f>'[3]Denver Air'!JS$23+'[3]Denver Air'!JS$28</f>
        <v>0</v>
      </c>
    </row>
    <row r="18" spans="2:14" x14ac:dyDescent="0.2">
      <c r="B18" t="s">
        <v>63</v>
      </c>
      <c r="C18" s="10">
        <f>[3]PSA!JH$23+[3]PSA!JH$28</f>
        <v>4571</v>
      </c>
      <c r="D18" s="10">
        <f>[3]PSA!JI$23+[3]PSA!JI$28</f>
        <v>4479</v>
      </c>
      <c r="E18" s="10">
        <f>[3]PSA!JJ$23+[3]PSA!JJ$28</f>
        <v>0</v>
      </c>
      <c r="F18" s="10">
        <f>[3]PSA!JK$23+[3]PSA!JK$28</f>
        <v>0</v>
      </c>
      <c r="G18" s="10">
        <f>[3]PSA!JL$23+[3]PSA!JL$28</f>
        <v>0</v>
      </c>
      <c r="H18" s="10">
        <f>[3]PSA!JM$23+[3]PSA!JM$28</f>
        <v>0</v>
      </c>
      <c r="I18" s="10">
        <f>[3]PSA!JN$23+[3]PSA!JN$28</f>
        <v>0</v>
      </c>
      <c r="J18" s="10">
        <f>[3]PSA!JO$23+[3]PSA!JO$28</f>
        <v>0</v>
      </c>
      <c r="K18" s="10">
        <f>[3]PSA!JP$23+[3]PSA!JP$28</f>
        <v>0</v>
      </c>
      <c r="L18" s="10">
        <f>[3]PSA!JQ$23+[3]PSA!JQ$28</f>
        <v>0</v>
      </c>
      <c r="M18" s="10">
        <f>[3]PSA!JR$23+[3]PSA!JR$28</f>
        <v>0</v>
      </c>
      <c r="N18" s="10">
        <f>[3]PSA!JS$23+[3]PSA!JS$28</f>
        <v>0</v>
      </c>
    </row>
    <row r="19" spans="2:14" x14ac:dyDescent="0.2">
      <c r="B19" t="s">
        <v>60</v>
      </c>
      <c r="C19" s="10">
        <f>'[3]American Eagle'!JH$23+'[3]American Eagle'!JH$28</f>
        <v>4319</v>
      </c>
      <c r="D19" s="10">
        <f>'[3]American Eagle'!JI$23+'[3]American Eagle'!JI$28</f>
        <v>4668</v>
      </c>
      <c r="E19" s="10">
        <f>'[3]American Eagle'!JJ$23+'[3]American Eagle'!JJ$28</f>
        <v>0</v>
      </c>
      <c r="F19" s="10">
        <f>'[3]American Eagle'!JK$23+'[3]American Eagle'!JK$28</f>
        <v>0</v>
      </c>
      <c r="G19" s="10">
        <f>'[3]American Eagle'!JL$23+'[3]American Eagle'!JL$28</f>
        <v>0</v>
      </c>
      <c r="H19" s="10">
        <f>'[3]American Eagle'!JM$23+'[3]American Eagle'!JM$28</f>
        <v>0</v>
      </c>
      <c r="I19" s="10">
        <f>'[3]American Eagle'!JN$23+'[3]American Eagle'!JN$28</f>
        <v>0</v>
      </c>
      <c r="J19" s="10">
        <f>'[3]American Eagle'!JO$23+'[3]American Eagle'!JO$28</f>
        <v>0</v>
      </c>
      <c r="K19" s="10">
        <f>'[3]American Eagle'!JP$23+'[3]American Eagle'!JP$28</f>
        <v>0</v>
      </c>
      <c r="L19" s="10">
        <f>'[3]American Eagle'!JQ$23+'[3]American Eagle'!JQ$28</f>
        <v>0</v>
      </c>
      <c r="M19" s="10">
        <f>'[3]American Eagle'!JR$23+'[3]American Eagle'!JR$28</f>
        <v>0</v>
      </c>
      <c r="N19" s="10">
        <f>'[3]American Eagle'!JS$23+'[3]American Eagle'!JS$28</f>
        <v>0</v>
      </c>
    </row>
    <row r="20" spans="2:14" x14ac:dyDescent="0.2">
      <c r="B20" s="53" t="s">
        <v>61</v>
      </c>
      <c r="C20" s="10">
        <f>'[3]Continental Express'!JH$23+'[3]Continental Express'!JH$28</f>
        <v>0</v>
      </c>
      <c r="D20" s="10">
        <f>'[3]Continental Express'!JI$23+'[3]Continental Express'!JI$28</f>
        <v>0</v>
      </c>
      <c r="E20" s="10">
        <f>'[3]Continental Express'!JJ$23+'[3]Continental Express'!JJ$28</f>
        <v>0</v>
      </c>
      <c r="F20" s="10">
        <f>'[3]Continental Express'!JK$23+'[3]Continental Express'!JK$28</f>
        <v>0</v>
      </c>
      <c r="G20" s="10">
        <f>'[3]Continental Express'!JL$23+'[3]Continental Express'!JL$28</f>
        <v>0</v>
      </c>
      <c r="H20" s="10">
        <f>'[3]Continental Express'!JM$23+'[3]Continental Express'!JM$28</f>
        <v>0</v>
      </c>
      <c r="I20" s="10">
        <f>'[3]Continental Express'!JN$23+'[3]Continental Express'!JN$28</f>
        <v>0</v>
      </c>
      <c r="J20" s="10">
        <f>'[3]Continental Express'!JO$23+'[3]Continental Express'!JO$28</f>
        <v>0</v>
      </c>
      <c r="K20" s="10">
        <f>'[3]Continental Express'!JP$23+'[3]Continental Express'!JP$28</f>
        <v>0</v>
      </c>
      <c r="L20" s="10">
        <f>'[3]Continental Express'!JQ$23+'[3]Continental Express'!JQ$28</f>
        <v>0</v>
      </c>
      <c r="M20" s="10">
        <f>'[3]Continental Express'!JR$23+'[3]Continental Express'!JR$28</f>
        <v>0</v>
      </c>
      <c r="N20" s="10">
        <f>'[3]Continental Express'!JS$23+'[3]Continental Express'!JS$28</f>
        <v>0</v>
      </c>
    </row>
    <row r="21" spans="2:14" x14ac:dyDescent="0.2">
      <c r="B21" t="s">
        <v>51</v>
      </c>
      <c r="C21" s="10">
        <f>'[3]Go Jet_UA'!JH$23+'[3]Go Jet_UA'!JH$28</f>
        <v>0</v>
      </c>
      <c r="D21" s="10">
        <f>'[3]Go Jet_UA'!JI$23+'[3]Go Jet_UA'!JI$28</f>
        <v>0</v>
      </c>
      <c r="E21" s="10">
        <f>'[3]Go Jet_UA'!JJ$23+'[3]Go Jet_UA'!JJ$28</f>
        <v>0</v>
      </c>
      <c r="F21" s="10">
        <f>'[3]Go Jet_UA'!JK$23+'[3]Go Jet_UA'!JK$28</f>
        <v>0</v>
      </c>
      <c r="G21" s="10">
        <f>'[3]Go Jet_UA'!JL$23+'[3]Go Jet_UA'!JL$28</f>
        <v>0</v>
      </c>
      <c r="H21" s="10">
        <f>'[3]Go Jet_UA'!JM$23+'[3]Go Jet_UA'!JM$28</f>
        <v>0</v>
      </c>
      <c r="I21" s="10">
        <f>'[3]Go Jet_UA'!JN$23+'[3]Go Jet_UA'!JN$28</f>
        <v>0</v>
      </c>
      <c r="J21" s="10">
        <f>'[3]Go Jet_UA'!JO$23+'[3]Go Jet_UA'!JO$28</f>
        <v>0</v>
      </c>
      <c r="K21" s="10">
        <f>'[3]Go Jet_UA'!JP$23+'[3]Go Jet_UA'!JP$28</f>
        <v>0</v>
      </c>
      <c r="L21" s="10">
        <f>'[3]Go Jet_UA'!JQ$23+'[3]Go Jet_UA'!JQ$28</f>
        <v>0</v>
      </c>
      <c r="M21" s="10">
        <f>'[3]Go Jet_UA'!JR$23+'[3]Go Jet_UA'!JR$28</f>
        <v>0</v>
      </c>
      <c r="N21" s="10">
        <f>'[3]Go Jet_UA'!JS$23+'[3]Go Jet_UA'!JS$28</f>
        <v>0</v>
      </c>
    </row>
    <row r="22" spans="2:14" x14ac:dyDescent="0.2">
      <c r="B22" t="s">
        <v>67</v>
      </c>
      <c r="C22" s="10">
        <f>[3]Horizon_AS!IT23+[3]Horizon_AS!IT33+[3]Horizon_AS!IT28+[3]Horizon_AS!IT38</f>
        <v>0</v>
      </c>
      <c r="D22" s="10">
        <f>[3]Horizon_AS!IU23+[3]Horizon_AS!IU33+[3]Horizon_AS!IU28+[3]Horizon_AS!IU38</f>
        <v>0</v>
      </c>
      <c r="E22" s="10">
        <f>[3]Horizon_AS!IV23+[3]Horizon_AS!IV33+[3]Horizon_AS!IV28+[3]Horizon_AS!IV38</f>
        <v>0</v>
      </c>
      <c r="F22" s="10">
        <f>[3]Horizon_AS!IW23+[3]Horizon_AS!IW33+[3]Horizon_AS!IW28+[3]Horizon_AS!IW38</f>
        <v>0</v>
      </c>
      <c r="G22" s="10">
        <f>[3]Horizon_AS!IX23+[3]Horizon_AS!IX33+[3]Horizon_AS!IX28+[3]Horizon_AS!IX38</f>
        <v>0</v>
      </c>
      <c r="H22" s="10">
        <f>[3]Horizon_AS!IY23+[3]Horizon_AS!IY33+[3]Horizon_AS!IY28+[3]Horizon_AS!IY38</f>
        <v>0</v>
      </c>
      <c r="I22" s="10">
        <f>[3]Horizon_AS!IZ23+[3]Horizon_AS!IZ33+[3]Horizon_AS!IZ28+[3]Horizon_AS!IZ38</f>
        <v>0</v>
      </c>
      <c r="J22" s="10">
        <f>[3]Horizon_AS!JA23+[3]Horizon_AS!JA33+[3]Horizon_AS!JA28+[3]Horizon_AS!JA38</f>
        <v>0</v>
      </c>
      <c r="K22" s="10">
        <f>[3]Horizon_AS!JB23+[3]Horizon_AS!JB33+[3]Horizon_AS!JB28+[3]Horizon_AS!JB38</f>
        <v>0</v>
      </c>
      <c r="L22" s="10">
        <f>[3]Horizon_AS!JC23+[3]Horizon_AS!JC33+[3]Horizon_AS!JC28+[3]Horizon_AS!JC38</f>
        <v>0</v>
      </c>
      <c r="M22" s="10">
        <f>[3]Horizon_AS!JD23+[3]Horizon_AS!JD33+[3]Horizon_AS!JD28+[3]Horizon_AS!JD38</f>
        <v>0</v>
      </c>
      <c r="N22" s="10">
        <f>[3]Horizon_AS!JE23+[3]Horizon_AS!JE33+[3]Horizon_AS!JE28+[3]Horizon_AS!JE38</f>
        <v>0</v>
      </c>
    </row>
    <row r="23" spans="2:14" x14ac:dyDescent="0.2">
      <c r="B23" t="s">
        <v>50</v>
      </c>
      <c r="C23" s="10">
        <f>[3]MESA_UA!JH$23+[3]MESA_UA!JH$28</f>
        <v>2525</v>
      </c>
      <c r="D23" s="10">
        <f>[3]MESA_UA!JI$23+[3]MESA_UA!JI$28</f>
        <v>3849</v>
      </c>
      <c r="E23" s="10">
        <f>[3]MESA_UA!JJ$23+[3]MESA_UA!JJ$28</f>
        <v>0</v>
      </c>
      <c r="F23" s="10">
        <f>[3]MESA_UA!JK$23+[3]MESA_UA!JK$28</f>
        <v>0</v>
      </c>
      <c r="G23" s="10">
        <f>[3]MESA_UA!JL$23+[3]MESA_UA!JL$28</f>
        <v>0</v>
      </c>
      <c r="H23" s="10">
        <f>[3]MESA_UA!JM$23+[3]MESA_UA!JM$28</f>
        <v>0</v>
      </c>
      <c r="I23" s="10">
        <f>[3]MESA_UA!JN$23+[3]MESA_UA!JN$28</f>
        <v>0</v>
      </c>
      <c r="J23" s="10">
        <f>[3]MESA_UA!JO$23+[3]MESA_UA!JO$28</f>
        <v>0</v>
      </c>
      <c r="K23" s="10">
        <f>[3]MESA_UA!JP$23+[3]MESA_UA!JP$28</f>
        <v>0</v>
      </c>
      <c r="L23" s="10">
        <f>[3]MESA_UA!JQ$23+[3]MESA_UA!JQ$28</f>
        <v>0</v>
      </c>
      <c r="M23" s="10">
        <f>[3]MESA_UA!JR$23+[3]MESA_UA!JR$28</f>
        <v>0</v>
      </c>
      <c r="N23" s="10">
        <f>[3]MESA_UA!JS$23+[3]MESA_UA!JS$28</f>
        <v>0</v>
      </c>
    </row>
    <row r="24" spans="2:14" x14ac:dyDescent="0.2">
      <c r="B24" t="s">
        <v>55</v>
      </c>
      <c r="C24" s="10">
        <f>[3]MESA!JH$23+[3]MESA!JH$28</f>
        <v>0</v>
      </c>
      <c r="D24" s="10">
        <f>[3]MESA!JI$23+[3]MESA!JI$28</f>
        <v>0</v>
      </c>
      <c r="E24" s="10">
        <f>[3]MESA!JJ$23+[3]MESA!JJ$28</f>
        <v>0</v>
      </c>
      <c r="F24" s="10">
        <f>[3]MESA!JK$23+[3]MESA!JK$28</f>
        <v>0</v>
      </c>
      <c r="G24" s="10">
        <f>[3]MESA!JL$23+[3]MESA!JL$28</f>
        <v>0</v>
      </c>
      <c r="H24" s="10">
        <f>[3]MESA!JM$23+[3]MESA!JM$28</f>
        <v>0</v>
      </c>
      <c r="I24" s="10">
        <f>[3]MESA!JN$23+[3]MESA!JN$28</f>
        <v>0</v>
      </c>
      <c r="J24" s="10">
        <f>[3]MESA!JO$23+[3]MESA!JO$28</f>
        <v>0</v>
      </c>
      <c r="K24" s="10">
        <f>[3]MESA!JP$23+[3]MESA!JP$28</f>
        <v>0</v>
      </c>
      <c r="L24" s="10">
        <f>[3]MESA!JQ$23+[3]MESA!JQ$28</f>
        <v>0</v>
      </c>
      <c r="M24" s="10">
        <f>[3]MESA!JR$23+[3]MESA!JR$28</f>
        <v>0</v>
      </c>
      <c r="N24" s="10">
        <f>[3]MESA!JS$23+[3]MESA!JS$28</f>
        <v>0</v>
      </c>
    </row>
    <row r="25" spans="2:14" x14ac:dyDescent="0.2">
      <c r="B25" s="53" t="s">
        <v>56</v>
      </c>
      <c r="C25" s="10">
        <f>[3]Republic!JH$23+[3]Republic!JH$28</f>
        <v>4153</v>
      </c>
      <c r="D25" s="10">
        <f>[3]Republic!JI$23+[3]Republic!JI$28</f>
        <v>3392</v>
      </c>
      <c r="E25" s="10">
        <f>[3]Republic!JJ$23+[3]Republic!JJ$28</f>
        <v>0</v>
      </c>
      <c r="F25" s="10">
        <f>[3]Republic!JK$23+[3]Republic!JK$28</f>
        <v>0</v>
      </c>
      <c r="G25" s="10">
        <f>[3]Republic!JL$23+[3]Republic!JL$28</f>
        <v>0</v>
      </c>
      <c r="H25" s="10">
        <f>[3]Republic!JM$23+[3]Republic!JM$28</f>
        <v>0</v>
      </c>
      <c r="I25" s="10">
        <f>[3]Republic!JN$23+[3]Republic!JN$28</f>
        <v>0</v>
      </c>
      <c r="J25" s="10">
        <f>[3]Republic!JO$23+[3]Republic!JO$28</f>
        <v>0</v>
      </c>
      <c r="K25" s="10">
        <f>[3]Republic!JP$23+[3]Republic!JP$28</f>
        <v>0</v>
      </c>
      <c r="L25" s="10">
        <f>[3]Republic!JQ$23+[3]Republic!JQ$28</f>
        <v>0</v>
      </c>
      <c r="M25" s="10">
        <f>[3]Republic!JR$23+[3]Republic!JR$28</f>
        <v>0</v>
      </c>
      <c r="N25" s="10">
        <f>[3]Republic!JS$23+[3]Republic!JS$28</f>
        <v>0</v>
      </c>
    </row>
    <row r="26" spans="2:14" x14ac:dyDescent="0.2">
      <c r="B26" s="53" t="s">
        <v>57</v>
      </c>
      <c r="C26" s="10">
        <f>[3]Republic_UA!JH$23+[3]Republic_UA!JH$28</f>
        <v>5599</v>
      </c>
      <c r="D26" s="10">
        <f>[3]Republic_UA!JI$23+[3]Republic_UA!JI$28</f>
        <v>5423</v>
      </c>
      <c r="E26" s="10">
        <f>[3]Republic_UA!JJ$23+[3]Republic_UA!JJ$28</f>
        <v>0</v>
      </c>
      <c r="F26" s="10">
        <f>[3]Republic_UA!JK$23+[3]Republic_UA!JK$28</f>
        <v>0</v>
      </c>
      <c r="G26" s="10">
        <f>[3]Republic_UA!JL$23+[3]Republic_UA!JL$28</f>
        <v>0</v>
      </c>
      <c r="H26" s="10">
        <f>[3]Republic_UA!JM$23+[3]Republic_UA!JM$28</f>
        <v>0</v>
      </c>
      <c r="I26" s="10">
        <f>[3]Republic_UA!JN$23+[3]Republic_UA!JN$28</f>
        <v>0</v>
      </c>
      <c r="J26" s="10">
        <f>[3]Republic_UA!JO$23+[3]Republic_UA!JO$28</f>
        <v>0</v>
      </c>
      <c r="K26" s="10">
        <f>[3]Republic_UA!JP$23+[3]Republic_UA!JP$28</f>
        <v>0</v>
      </c>
      <c r="L26" s="10">
        <f>[3]Republic_UA!JQ$23+[3]Republic_UA!JQ$28</f>
        <v>0</v>
      </c>
      <c r="M26" s="10">
        <f>[3]Republic_UA!JR$23+[3]Republic_UA!JR$28</f>
        <v>0</v>
      </c>
      <c r="N26" s="10">
        <f>[3]Republic_UA!JS$23+[3]Republic_UA!JS$28</f>
        <v>0</v>
      </c>
    </row>
    <row r="27" spans="2:14" x14ac:dyDescent="0.2">
      <c r="B27" s="53" t="s">
        <v>66</v>
      </c>
      <c r="C27" s="10">
        <f>'[3]Shuttle America'!JH$23+'[3]Shuttle America'!JH$28</f>
        <v>0</v>
      </c>
      <c r="D27" s="10">
        <f>'[3]Shuttle America'!JI$23+'[3]Shuttle America'!JI$28</f>
        <v>0</v>
      </c>
      <c r="E27" s="10">
        <f>'[3]Shuttle America'!JJ$23+'[3]Shuttle America'!JJ$28</f>
        <v>0</v>
      </c>
      <c r="F27" s="10">
        <f>'[3]Shuttle America'!JK$23+'[3]Shuttle America'!JK$28</f>
        <v>0</v>
      </c>
      <c r="G27" s="10">
        <f>'[3]Shuttle America'!JL$23+'[3]Shuttle America'!JL$28</f>
        <v>0</v>
      </c>
      <c r="H27" s="10">
        <f>'[3]Shuttle America'!JM$23+'[3]Shuttle America'!JM$28</f>
        <v>0</v>
      </c>
      <c r="I27" s="10">
        <f>'[3]Shuttle America'!JN$23+'[3]Shuttle America'!JN$28</f>
        <v>0</v>
      </c>
      <c r="J27" s="10">
        <f>'[3]Shuttle America'!JO$23+'[3]Shuttle America'!JO$28</f>
        <v>0</v>
      </c>
      <c r="K27" s="10">
        <f>'[3]Shuttle America'!JP$23+'[3]Shuttle America'!JP$28</f>
        <v>0</v>
      </c>
      <c r="L27" s="10">
        <f>'[3]Shuttle America'!JQ$23+'[3]Shuttle America'!JQ$28</f>
        <v>0</v>
      </c>
      <c r="M27" s="10">
        <f>'[3]Shuttle America'!JR$23+'[3]Shuttle America'!JR$28</f>
        <v>0</v>
      </c>
      <c r="N27" s="10">
        <f>'[3]Shuttle America'!JS$23+'[3]Shuttle America'!JS$28</f>
        <v>0</v>
      </c>
    </row>
    <row r="28" spans="2:14" x14ac:dyDescent="0.2">
      <c r="B28" t="s">
        <v>53</v>
      </c>
      <c r="C28" s="10">
        <f>'[3]Sky West_UA'!JH$23+'[3]Sky West_UA'!JH$28</f>
        <v>2345</v>
      </c>
      <c r="D28" s="10">
        <f>'[3]Sky West_UA'!JI$23+'[3]Sky West_UA'!JI$28</f>
        <v>2234</v>
      </c>
      <c r="E28" s="10">
        <f>'[3]Sky West_UA'!JJ$23+'[3]Sky West_UA'!JJ$28</f>
        <v>0</v>
      </c>
      <c r="F28" s="10">
        <f>'[3]Sky West_UA'!JK$23+'[3]Sky West_UA'!JK$28</f>
        <v>0</v>
      </c>
      <c r="G28" s="10">
        <f>'[3]Sky West_UA'!JL$23+'[3]Sky West_UA'!JL$28</f>
        <v>0</v>
      </c>
      <c r="H28" s="10">
        <f>'[3]Sky West_UA'!JM$23+'[3]Sky West_UA'!JM$28</f>
        <v>0</v>
      </c>
      <c r="I28" s="10">
        <f>'[3]Sky West_UA'!JN$23+'[3]Sky West_UA'!JN$28</f>
        <v>0</v>
      </c>
      <c r="J28" s="10">
        <f>'[3]Sky West_UA'!JO$23+'[3]Sky West_UA'!JO$28</f>
        <v>0</v>
      </c>
      <c r="K28" s="10">
        <f>'[3]Sky West_UA'!JP$23+'[3]Sky West_UA'!JP$28</f>
        <v>0</v>
      </c>
      <c r="L28" s="10">
        <f>'[3]Sky West_UA'!JQ$23+'[3]Sky West_UA'!JQ$28</f>
        <v>0</v>
      </c>
      <c r="M28" s="10">
        <f>'[3]Sky West_UA'!JR$23+'[3]Sky West_UA'!JR$28</f>
        <v>0</v>
      </c>
      <c r="N28" s="10">
        <f>'[3]Sky West_UA'!JS$23+'[3]Sky West_UA'!JS$28</f>
        <v>0</v>
      </c>
    </row>
    <row r="29" spans="2:14" x14ac:dyDescent="0.2">
      <c r="B29" t="s">
        <v>64</v>
      </c>
      <c r="C29" s="10">
        <f>'[3]Sky West_AA'!JH$23+'[3]Sky West_AA'!JH$28</f>
        <v>0</v>
      </c>
      <c r="D29" s="10">
        <f>'[3]Sky West_AA'!JI$23+'[3]Sky West_AA'!JI$28</f>
        <v>0</v>
      </c>
      <c r="E29" s="10">
        <f>'[3]Sky West_AA'!JJ$23+'[3]Sky West_AA'!JJ$28</f>
        <v>0</v>
      </c>
      <c r="F29" s="10">
        <f>'[3]Sky West_AA'!JK$23+'[3]Sky West_AA'!JK$28</f>
        <v>0</v>
      </c>
      <c r="G29" s="10">
        <f>'[3]Sky West_AA'!JL$23+'[3]Sky West_AA'!JL$28</f>
        <v>0</v>
      </c>
      <c r="H29" s="10">
        <f>'[3]Sky West_AA'!JM$23+'[3]Sky West_AA'!JM$28</f>
        <v>0</v>
      </c>
      <c r="I29" s="10">
        <f>'[3]Sky West_AA'!JN$23+'[3]Sky West_AA'!JN$28</f>
        <v>0</v>
      </c>
      <c r="J29" s="10">
        <f>'[3]Sky West_AA'!JO$23+'[3]Sky West_AA'!JO$28</f>
        <v>0</v>
      </c>
      <c r="K29" s="10">
        <f>'[3]Sky West_AA'!JP$23+'[3]Sky West_AA'!JP$28</f>
        <v>0</v>
      </c>
      <c r="L29" s="10">
        <f>'[3]Sky West_AA'!JQ$23+'[3]Sky West_AA'!JQ$28</f>
        <v>0</v>
      </c>
      <c r="M29" s="10">
        <f>'[3]Sky West_AA'!JR$23+'[3]Sky West_AA'!JR$28</f>
        <v>0</v>
      </c>
      <c r="N29" s="10">
        <f>'[3]Sky West_AA'!JS$23+'[3]Sky West_AA'!JS$28</f>
        <v>0</v>
      </c>
    </row>
    <row r="30" spans="2:14" x14ac:dyDescent="0.2">
      <c r="B30" t="s">
        <v>58</v>
      </c>
      <c r="C30" s="10">
        <f>'[3]Sky West_AS'!JH$23+'[3]Sky West_AS'!JH$28</f>
        <v>0</v>
      </c>
      <c r="D30" s="10">
        <f>'[3]Sky West_AS'!JI$23+'[3]Sky West_AS'!JI$28</f>
        <v>0</v>
      </c>
      <c r="E30" s="10">
        <f>'[3]Sky West_AS'!JJ$23+'[3]Sky West_AS'!JJ$28</f>
        <v>0</v>
      </c>
      <c r="F30" s="10">
        <f>'[3]Sky West_AS'!JK$23+'[3]Sky West_AS'!JK$28</f>
        <v>0</v>
      </c>
      <c r="G30" s="10">
        <f>'[3]Sky West_AS'!JL$23+'[3]Sky West_AS'!JL$28</f>
        <v>0</v>
      </c>
      <c r="H30" s="10">
        <f>'[3]Sky West_AS'!JM$23+'[3]Sky West_AS'!JM$28</f>
        <v>0</v>
      </c>
      <c r="I30" s="10">
        <f>'[3]Sky West_AS'!JN$23+'[3]Sky West_AS'!JN$28</f>
        <v>0</v>
      </c>
      <c r="J30" s="10">
        <f>'[3]Sky West_AS'!JO$23+'[3]Sky West_AS'!JO$28</f>
        <v>0</v>
      </c>
      <c r="K30" s="10">
        <f>'[3]Sky West_AS'!JP$23+'[3]Sky West_AS'!JP$28</f>
        <v>0</v>
      </c>
      <c r="L30" s="10">
        <f>'[3]Sky West_AS'!JQ$23+'[3]Sky West_AS'!JQ$28</f>
        <v>0</v>
      </c>
      <c r="M30" s="10">
        <f>'[3]Sky West_AS'!JR$23+'[3]Sky West_AS'!JR$28</f>
        <v>0</v>
      </c>
      <c r="N30" s="10">
        <f>'[3]Sky West_AS'!JS$23+'[3]Sky West_AS'!JS$28</f>
        <v>0</v>
      </c>
    </row>
    <row r="31" spans="2:14" x14ac:dyDescent="0.2">
      <c r="B31" t="s">
        <v>48</v>
      </c>
      <c r="C31" s="10">
        <f>+[3]Spirit!JH$23+[3]Spirit!JH$28</f>
        <v>10298</v>
      </c>
      <c r="D31" s="10">
        <f>+[3]Spirit!JI$23+[3]Spirit!JI$28</f>
        <v>6906</v>
      </c>
      <c r="E31" s="10">
        <f>+[3]Spirit!JJ$23+[3]Spirit!JJ$28</f>
        <v>0</v>
      </c>
      <c r="F31" s="10">
        <f>+[3]Spirit!JK$23+[3]Spirit!JK$28</f>
        <v>0</v>
      </c>
      <c r="G31" s="10">
        <f>+[3]Spirit!JL$23+[3]Spirit!JL$28</f>
        <v>0</v>
      </c>
      <c r="H31" s="10">
        <f>+[3]Spirit!JM$23+[3]Spirit!JM$28</f>
        <v>0</v>
      </c>
      <c r="I31" s="10">
        <f>+[3]Spirit!JN$23+[3]Spirit!JN$28</f>
        <v>0</v>
      </c>
      <c r="J31" s="10">
        <f>+[3]Spirit!JO$23+[3]Spirit!JO$28</f>
        <v>0</v>
      </c>
      <c r="K31" s="10">
        <f>+[3]Spirit!JP$23+[3]Spirit!JP$28</f>
        <v>0</v>
      </c>
      <c r="L31" s="10">
        <f>+[3]Spirit!JQ$23+[3]Spirit!JQ$28</f>
        <v>0</v>
      </c>
      <c r="M31" s="10">
        <f>+[3]Spirit!JR$23+[3]Spirit!JR$28</f>
        <v>0</v>
      </c>
      <c r="N31" s="10">
        <f>+[3]Spirit!JS$23+[3]Spirit!JS$28</f>
        <v>0</v>
      </c>
    </row>
    <row r="32" spans="2:14" x14ac:dyDescent="0.2">
      <c r="B32" t="s">
        <v>40</v>
      </c>
      <c r="C32" s="10">
        <f>[3]United!JH$23+[3]United!JH$28</f>
        <v>44719</v>
      </c>
      <c r="D32" s="10">
        <f>[3]United!JI$23+[3]United!JI$28</f>
        <v>40992</v>
      </c>
      <c r="E32" s="10">
        <f>[3]United!JJ$23+[3]United!JJ$28</f>
        <v>0</v>
      </c>
      <c r="F32" s="10">
        <f>[3]United!JK$23+[3]United!JK$28</f>
        <v>0</v>
      </c>
      <c r="G32" s="10">
        <f>[3]United!JL$23+[3]United!JL$28</f>
        <v>0</v>
      </c>
      <c r="H32" s="10">
        <f>[3]United!JM$23+[3]United!JM$28</f>
        <v>0</v>
      </c>
      <c r="I32" s="10">
        <f>[3]United!JN$23+[3]United!JN$28</f>
        <v>0</v>
      </c>
      <c r="J32" s="10">
        <f>[3]United!JO$23+[3]United!JO$28</f>
        <v>0</v>
      </c>
      <c r="K32" s="10">
        <f>[3]United!JP$23+[3]United!JP$28</f>
        <v>0</v>
      </c>
      <c r="L32" s="10">
        <f>[3]United!JQ$23+[3]United!JQ$28</f>
        <v>0</v>
      </c>
      <c r="M32" s="10">
        <f>[3]United!JR$23+[3]United!JR$28</f>
        <v>0</v>
      </c>
      <c r="N32" s="10">
        <f>[3]United!JS$23+[3]United!JS$28</f>
        <v>0</v>
      </c>
    </row>
    <row r="33" spans="2:14" x14ac:dyDescent="0.2">
      <c r="B33" t="s">
        <v>75</v>
      </c>
      <c r="C33" s="10">
        <f>[3]WestJet!JH23+[3]WestJet!JH33</f>
        <v>4786</v>
      </c>
      <c r="D33" s="10">
        <f>[3]WestJet!JI23+[3]WestJet!JI33</f>
        <v>1385</v>
      </c>
      <c r="E33" s="10">
        <f>[3]WestJet!JJ23+[3]WestJet!JJ33</f>
        <v>0</v>
      </c>
      <c r="F33" s="10">
        <f>[3]WestJet!JK23+[3]WestJet!JK33</f>
        <v>0</v>
      </c>
      <c r="G33" s="10">
        <f>[3]WestJet!JL23+[3]WestJet!JL33</f>
        <v>0</v>
      </c>
      <c r="H33" s="10">
        <f>[3]WestJet!JM23+[3]WestJet!JM33</f>
        <v>0</v>
      </c>
      <c r="I33" s="10">
        <f>[3]WestJet!JN23+[3]WestJet!JN33</f>
        <v>0</v>
      </c>
      <c r="J33" s="10">
        <f>[3]WestJet!JO23+[3]WestJet!JO33</f>
        <v>0</v>
      </c>
      <c r="K33" s="10">
        <f>[3]WestJet!JP23+[3]WestJet!JP33</f>
        <v>0</v>
      </c>
      <c r="L33" s="10">
        <f>[3]WestJet!JQ23+[3]WestJet!JQ33</f>
        <v>0</v>
      </c>
      <c r="M33" s="10">
        <f>[3]WestJet!JR23+[3]WestJet!JR33</f>
        <v>0</v>
      </c>
      <c r="N33" s="10">
        <f>[3]WestJet!JS23+[3]WestJet!JS33</f>
        <v>0</v>
      </c>
    </row>
    <row r="35" spans="2:14" ht="27.75" customHeight="1" thickBot="1" x14ac:dyDescent="0.25">
      <c r="B35" s="14" t="s">
        <v>42</v>
      </c>
      <c r="C35" s="12">
        <f t="shared" ref="C35:N35" si="0">SUM(C10:C34)</f>
        <v>146865</v>
      </c>
      <c r="D35" s="12">
        <f>SUM(D10:D34)</f>
        <v>130179</v>
      </c>
      <c r="E35" s="12">
        <f t="shared" si="0"/>
        <v>0</v>
      </c>
      <c r="F35" s="12">
        <f t="shared" si="0"/>
        <v>0</v>
      </c>
      <c r="G35" s="12">
        <f t="shared" si="0"/>
        <v>0</v>
      </c>
      <c r="H35" s="12">
        <f t="shared" si="0"/>
        <v>0</v>
      </c>
      <c r="I35" s="12">
        <f t="shared" si="0"/>
        <v>0</v>
      </c>
      <c r="J35" s="12">
        <f t="shared" si="0"/>
        <v>0</v>
      </c>
      <c r="K35" s="12">
        <f t="shared" si="0"/>
        <v>0</v>
      </c>
      <c r="L35" s="12">
        <f t="shared" si="0"/>
        <v>0</v>
      </c>
      <c r="M35" s="12">
        <f t="shared" si="0"/>
        <v>0</v>
      </c>
      <c r="N35" s="12">
        <f t="shared" si="0"/>
        <v>0</v>
      </c>
    </row>
    <row r="36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D28" sqref="D28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[3]Southwest!JH$23+[3]Southwest!JH$28+[3]Southwest!JH$33+[3]Southwest!JH$38</f>
        <v>47570</v>
      </c>
      <c r="D11" s="10">
        <f>[3]Southwest!JI$23+[3]Southwest!JI$28+[3]Southwest!JI$33+[3]Southwest!JI$38</f>
        <v>46522</v>
      </c>
      <c r="E11" s="10">
        <f>[3]Southwest!JJ$23+[3]Southwest!JJ$28+[3]Southwest!JJ$33+[3]Southwest!JJ$38</f>
        <v>0</v>
      </c>
      <c r="F11" s="10">
        <f>[3]Southwest!JK$23+[3]Southwest!JK$28+[3]Southwest!JK$33+[3]Southwest!JK$38</f>
        <v>0</v>
      </c>
      <c r="G11" s="10">
        <f>[3]Southwest!JL$23+[3]Southwest!JL$28+[3]Southwest!JL$33+[3]Southwest!JL$38</f>
        <v>0</v>
      </c>
      <c r="H11" s="10">
        <f>[3]Southwest!JM$23+[3]Southwest!JM$28+[3]Southwest!JM$33+[3]Southwest!JM$38</f>
        <v>0</v>
      </c>
      <c r="I11" s="10">
        <f>[3]Southwest!JN$23+[3]Southwest!JN$28+[3]Southwest!JN$33+[3]Southwest!JN$38</f>
        <v>0</v>
      </c>
      <c r="J11" s="10">
        <f>[3]Southwest!JO$23+[3]Southwest!JO$28+[3]Southwest!JO$33+[3]Southwest!JO$38</f>
        <v>0</v>
      </c>
      <c r="K11" s="10">
        <f>[3]Southwest!JP$23+[3]Southwest!JP$28+[3]Southwest!JP$33+[3]Southwest!JP$38</f>
        <v>0</v>
      </c>
      <c r="L11" s="10">
        <f>[3]Southwest!JQ$23+[3]Southwest!JQ$28+[3]Southwest!JQ$33+[3]Southwest!JQ$38</f>
        <v>0</v>
      </c>
      <c r="M11" s="10">
        <f>[3]Southwest!JR$23+[3]Southwest!JR$28+[3]Southwest!JR$33+[3]Southwest!JR$38</f>
        <v>0</v>
      </c>
      <c r="N11" s="10">
        <f>[3]Southwest!JS$23+[3]Southwest!JS$28+[3]Southwest!JS$33+[3]Southwest!JS$38</f>
        <v>0</v>
      </c>
    </row>
    <row r="12" spans="1:14" x14ac:dyDescent="0.2">
      <c r="B12" t="s">
        <v>43</v>
      </c>
      <c r="C12" s="10">
        <f>[3]Icelandair!JH$23+[3]Icelandair!JH$28+[3]Icelandair!JH$33+[3]Icelandair!JH$38</f>
        <v>410</v>
      </c>
      <c r="D12" s="10">
        <f>[3]Icelandair!JI$23+[3]Icelandair!JI$28+[3]Icelandair!JI$33+[3]Icelandair!JI$38</f>
        <v>151</v>
      </c>
      <c r="E12" s="10">
        <f>[3]Icelandair!JJ$23+[3]Icelandair!JJ$28+[3]Icelandair!JJ$33+[3]Icelandair!JJ$38</f>
        <v>0</v>
      </c>
      <c r="F12" s="10">
        <f>[3]Icelandair!JK$23+[3]Icelandair!JK$28+[3]Icelandair!JK$33+[3]Icelandair!JK$38</f>
        <v>0</v>
      </c>
      <c r="G12" s="10">
        <f>[3]Icelandair!JL$23+[3]Icelandair!JL$28+[3]Icelandair!JL$33+[3]Icelandair!JL$38</f>
        <v>0</v>
      </c>
      <c r="H12" s="10">
        <f>[3]Icelandair!JM$23+[3]Icelandair!JM$28+[3]Icelandair!JM$33+[3]Icelandair!JM$38</f>
        <v>0</v>
      </c>
      <c r="I12" s="10">
        <f>[3]Icelandair!JN$23+[3]Icelandair!JN$28+[3]Icelandair!JN$33+[3]Icelandair!JN$38</f>
        <v>0</v>
      </c>
      <c r="J12" s="10">
        <f>[3]Icelandair!JO$23+[3]Icelandair!JO$28+[3]Icelandair!JO$33+[3]Icelandair!JO$38</f>
        <v>0</v>
      </c>
      <c r="K12" s="10">
        <f>[3]Icelandair!JP$23+[3]Icelandair!JP$28+[3]Icelandair!JP$33+[3]Icelandair!JP$38</f>
        <v>0</v>
      </c>
      <c r="L12" s="10">
        <f>[3]Icelandair!JQ$23+[3]Icelandair!JQ$28+[3]Icelandair!JQ$33+[3]Icelandair!JQ$38</f>
        <v>0</v>
      </c>
      <c r="M12" s="10">
        <f>[3]Icelandair!JR$23+[3]Icelandair!JR$28+[3]Icelandair!JR$33+[3]Icelandair!JR$38</f>
        <v>0</v>
      </c>
      <c r="N12" s="10">
        <f>[3]Icelandair!JS$23+[3]Icelandair!JS$28+[3]Icelandair!JS$33+[3]Icelandair!JS$38</f>
        <v>0</v>
      </c>
    </row>
    <row r="13" spans="1:14" x14ac:dyDescent="0.2">
      <c r="B13" t="s">
        <v>44</v>
      </c>
      <c r="C13" s="10">
        <f>'[3]Sun Country'!JH$23+'[3]Sun Country'!JH$28+'[3]Sun Country'!JH$33+'[3]Sun Country'!JH$38</f>
        <v>118953</v>
      </c>
      <c r="D13" s="10">
        <f>'[3]Sun Country'!JI$23+'[3]Sun Country'!JI$28+'[3]Sun Country'!JI$33+'[3]Sun Country'!JI$38</f>
        <v>168506</v>
      </c>
      <c r="E13" s="10">
        <f>'[3]Sun Country'!JJ$23+'[3]Sun Country'!JJ$28+'[3]Sun Country'!JJ$33+'[3]Sun Country'!JJ$38</f>
        <v>0</v>
      </c>
      <c r="F13" s="10">
        <f>'[3]Sun Country'!JK$23+'[3]Sun Country'!JK$28+'[3]Sun Country'!JK$33+'[3]Sun Country'!JK$38</f>
        <v>0</v>
      </c>
      <c r="G13" s="10">
        <f>'[3]Sun Country'!JL$23+'[3]Sun Country'!JL$28+'[3]Sun Country'!JL$33+'[3]Sun Country'!JL$38</f>
        <v>0</v>
      </c>
      <c r="H13" s="10">
        <f>'[3]Sun Country'!JM$23+'[3]Sun Country'!JM$28+'[3]Sun Country'!JM$33+'[3]Sun Country'!JM$38</f>
        <v>0</v>
      </c>
      <c r="I13" s="10">
        <f>'[3]Sun Country'!JN$23+'[3]Sun Country'!JN$28+'[3]Sun Country'!JN$33+'[3]Sun Country'!JN$38</f>
        <v>0</v>
      </c>
      <c r="J13" s="10">
        <f>'[3]Sun Country'!JO$23+'[3]Sun Country'!JO$28+'[3]Sun Country'!JO$33+'[3]Sun Country'!JO$38</f>
        <v>0</v>
      </c>
      <c r="K13" s="10">
        <f>'[3]Sun Country'!JP$23+'[3]Sun Country'!JP$28+'[3]Sun Country'!JP$33+'[3]Sun Country'!JP$38</f>
        <v>0</v>
      </c>
      <c r="L13" s="10">
        <f>'[3]Sun Country'!JQ$23+'[3]Sun Country'!JQ$28+'[3]Sun Country'!JQ$33+'[3]Sun Country'!JQ$38</f>
        <v>0</v>
      </c>
      <c r="M13" s="10">
        <f>'[3]Sun Country'!JR$23+'[3]Sun Country'!JR$28+'[3]Sun Country'!JR$33+'[3]Sun Country'!JR$38</f>
        <v>0</v>
      </c>
      <c r="N13" s="10">
        <f>'[3]Sun Country'!JS$23+'[3]Sun Country'!JS$28+'[3]Sun Country'!JS$33+'[3]Sun Country'!JS$38</f>
        <v>0</v>
      </c>
    </row>
    <row r="14" spans="1:14" x14ac:dyDescent="0.2">
      <c r="B14" t="s">
        <v>52</v>
      </c>
      <c r="C14" s="10">
        <f>[3]Condor!JH$23+[3]Condor!JH$28+[3]Condor!JH$33+[3]Condor!JH$38</f>
        <v>0</v>
      </c>
      <c r="D14" s="10">
        <f>[3]Condor!JI$23+[3]Condor!JI$28+[3]Condor!JI$33+[3]Condor!JI$38</f>
        <v>0</v>
      </c>
      <c r="E14" s="10">
        <f>[3]Condor!JJ$23+[3]Condor!JJ$28+[3]Condor!JJ$33+[3]Condor!JJ$38</f>
        <v>0</v>
      </c>
      <c r="F14" s="10">
        <f>[3]Condor!JK$23+[3]Condor!JK$28+[3]Condor!JK$33+[3]Condor!JK$38</f>
        <v>0</v>
      </c>
      <c r="G14" s="10">
        <f>[3]Condor!JL$23+[3]Condor!JL$28+[3]Condor!JL$33+[3]Condor!JL$38</f>
        <v>0</v>
      </c>
      <c r="H14" s="10">
        <f>[3]Condor!JM$23+[3]Condor!JM$28+[3]Condor!JM$33+[3]Condor!JM$38</f>
        <v>0</v>
      </c>
      <c r="I14" s="10">
        <f>[3]Condor!JN$23+[3]Condor!JN$28+[3]Condor!JN$33+[3]Condor!JN$38</f>
        <v>0</v>
      </c>
      <c r="J14" s="10">
        <f>[3]Condor!JO$23+[3]Condor!JO$28+[3]Condor!JO$33+[3]Condor!JO$38</f>
        <v>0</v>
      </c>
      <c r="K14" s="10">
        <f>[3]Condor!JP$23+[3]Condor!JP$28+[3]Condor!JP$33+[3]Condor!JP$38</f>
        <v>0</v>
      </c>
      <c r="L14" s="10">
        <f>[3]Condor!JQ$23+[3]Condor!JQ$28+[3]Condor!JQ$33+[3]Condor!JQ$38</f>
        <v>0</v>
      </c>
      <c r="M14" s="10">
        <f>[3]Condor!JR$23+[3]Condor!JR$28+[3]Condor!JR$33+[3]Condor!JR$38</f>
        <v>0</v>
      </c>
      <c r="N14" s="10">
        <f>[3]Condor!JS$23+[3]Condor!JS$28+[3]Condor!JS$33+[3]Condor!JS$38</f>
        <v>0</v>
      </c>
    </row>
    <row r="15" spans="1:14" x14ac:dyDescent="0.2">
      <c r="B15" t="s">
        <v>71</v>
      </c>
      <c r="C15" s="10">
        <f>'[3]Allegiant '!JH$23+'[3]Allegiant '!JH$28+'[3]Allegiant '!JH$33+'[3]Allegiant '!JH$38</f>
        <v>3730</v>
      </c>
      <c r="D15" s="10">
        <f>'[3]Allegiant '!JI$23+'[3]Allegiant '!JI$28+'[3]Allegiant '!JI$33+'[3]Allegiant '!JI$38</f>
        <v>4758</v>
      </c>
      <c r="E15" s="10">
        <f>'[3]Allegiant '!JJ$23+'[3]Allegiant '!JJ$28+'[3]Allegiant '!JJ$33+'[3]Allegiant '!JJ$38</f>
        <v>0</v>
      </c>
      <c r="F15" s="10">
        <f>'[3]Allegiant '!JK$23+'[3]Allegiant '!JK$28+'[3]Allegiant '!JK$33+'[3]Allegiant '!JK$38</f>
        <v>0</v>
      </c>
      <c r="G15" s="10">
        <f>'[3]Allegiant '!JL$23+'[3]Allegiant '!JL$28+'[3]Allegiant '!JL$33+'[3]Allegiant '!JL$38</f>
        <v>0</v>
      </c>
      <c r="H15" s="10">
        <f>'[3]Allegiant '!JM$23+'[3]Allegiant '!JM$28+'[3]Allegiant '!JM$33+'[3]Allegiant '!JM$38</f>
        <v>0</v>
      </c>
      <c r="I15" s="10">
        <f>'[3]Allegiant '!JN$23+'[3]Allegiant '!JN$28+'[3]Allegiant '!JN$33+'[3]Allegiant '!JN$38</f>
        <v>0</v>
      </c>
      <c r="J15" s="10">
        <f>'[3]Allegiant '!JO$23+'[3]Allegiant '!JO$28+'[3]Allegiant '!JO$33+'[3]Allegiant '!JO$38</f>
        <v>0</v>
      </c>
      <c r="K15" s="10">
        <f>'[3]Allegiant '!JP$23+'[3]Allegiant '!JP$28+'[3]Allegiant '!JP$33+'[3]Allegiant '!JP$38</f>
        <v>0</v>
      </c>
      <c r="L15" s="10">
        <f>'[3]Allegiant '!JQ$23+'[3]Allegiant '!JQ$28+'[3]Allegiant '!JQ$33+'[3]Allegiant '!JQ$38</f>
        <v>0</v>
      </c>
      <c r="M15" s="10">
        <f>'[3]Allegiant '!JR$23+'[3]Allegiant '!JR$28+'[3]Allegiant '!JR$33+'[3]Allegiant '!JR$38</f>
        <v>0</v>
      </c>
      <c r="N15" s="10">
        <f>'[3]Allegiant '!JS$23+'[3]Allegiant '!JS$28+'[3]Allegiant '!JS$33+'[3]Allegiant '!JS$38</f>
        <v>0</v>
      </c>
    </row>
    <row r="16" spans="1:14" x14ac:dyDescent="0.2">
      <c r="B16" t="s">
        <v>46</v>
      </c>
      <c r="C16" s="10">
        <f>'[3]Charter Misc'!JH$23+'[3]Charter Misc'!JH$28+'[3]Charter Misc'!JH$33+'[3]Charter Misc'!JH$38</f>
        <v>0</v>
      </c>
      <c r="D16" s="10">
        <f>'[3]Charter Misc'!JI$23+'[3]Charter Misc'!JI$28+'[3]Charter Misc'!JI$33+'[3]Charter Misc'!JI$38</f>
        <v>0</v>
      </c>
      <c r="E16" s="10">
        <f>'[3]Charter Misc'!JJ$23+'[3]Charter Misc'!JJ$28+'[3]Charter Misc'!JJ$33+'[3]Charter Misc'!JJ$38</f>
        <v>0</v>
      </c>
      <c r="F16" s="10">
        <f>'[3]Charter Misc'!JK$23+'[3]Charter Misc'!JK$28+'[3]Charter Misc'!JK$33+'[3]Charter Misc'!JK$38</f>
        <v>0</v>
      </c>
      <c r="G16" s="10">
        <f>'[3]Charter Misc'!JL$23+'[3]Charter Misc'!JL$28+'[3]Charter Misc'!JL$33+'[3]Charter Misc'!JL$38</f>
        <v>0</v>
      </c>
      <c r="H16" s="10">
        <f>'[3]Charter Misc'!JM$23+'[3]Charter Misc'!JM$28+'[3]Charter Misc'!JM$33+'[3]Charter Misc'!JM$38</f>
        <v>0</v>
      </c>
      <c r="I16" s="10">
        <f>'[3]Charter Misc'!JN$23+'[3]Charter Misc'!JN$28+'[3]Charter Misc'!JN$33+'[3]Charter Misc'!JN$38</f>
        <v>0</v>
      </c>
      <c r="J16" s="10">
        <f>'[3]Charter Misc'!JO$23+'[3]Charter Misc'!JO$28+'[3]Charter Misc'!JO$33+'[3]Charter Misc'!JO$38</f>
        <v>0</v>
      </c>
      <c r="K16" s="10">
        <f>'[3]Charter Misc'!JP$23+'[3]Charter Misc'!JP$28+'[3]Charter Misc'!JP$33+'[3]Charter Misc'!JP$38</f>
        <v>0</v>
      </c>
      <c r="L16" s="10">
        <f>'[3]Charter Misc'!JQ$23+'[3]Charter Misc'!JQ$28+'[3]Charter Misc'!JQ$33+'[3]Charter Misc'!JQ$38</f>
        <v>0</v>
      </c>
      <c r="M16" s="10">
        <f>'[3]Charter Misc'!JR$23+'[3]Charter Misc'!JR$28+'[3]Charter Misc'!JR$33+'[3]Charter Misc'!JR$38</f>
        <v>0</v>
      </c>
      <c r="N16" s="10">
        <f>'[3]Charter Misc'!JS$23+'[3]Charter Misc'!JS$28+'[3]Charter Misc'!JS$33+'[3]Charter Misc'!JS$38</f>
        <v>0</v>
      </c>
    </row>
    <row r="17" spans="2:14" x14ac:dyDescent="0.2">
      <c r="B17" t="s">
        <v>68</v>
      </c>
      <c r="C17" s="10">
        <f>'[3]Jet Blue'!JH$23+'[3]Jet Blue'!JH$28+'[3]Jet Blue'!JH$33+'[3]Jet Blue'!JH$38</f>
        <v>0</v>
      </c>
      <c r="D17" s="10">
        <f>'[3]Jet Blue'!JI$23+'[3]Jet Blue'!JI$28+'[3]Jet Blue'!JI$33+'[3]Jet Blue'!JI$38</f>
        <v>0</v>
      </c>
      <c r="E17" s="10">
        <f>'[3]Jet Blue'!JJ$23+'[3]Jet Blue'!JJ$28+'[3]Jet Blue'!JJ$33+'[3]Jet Blue'!JJ$38</f>
        <v>0</v>
      </c>
      <c r="F17" s="10">
        <f>'[3]Jet Blue'!JK$23+'[3]Jet Blue'!JK$28+'[3]Jet Blue'!JK$33+'[3]Jet Blue'!JK$38</f>
        <v>0</v>
      </c>
      <c r="G17" s="10">
        <f>'[3]Jet Blue'!JL$23+'[3]Jet Blue'!JL$28+'[3]Jet Blue'!JL$33+'[3]Jet Blue'!JL$38</f>
        <v>0</v>
      </c>
      <c r="H17" s="10">
        <f>'[3]Jet Blue'!JM$23+'[3]Jet Blue'!JM$28+'[3]Jet Blue'!JM$33+'[3]Jet Blue'!JM$38</f>
        <v>0</v>
      </c>
      <c r="I17" s="10">
        <f>'[3]Jet Blue'!JN$23+'[3]Jet Blue'!JN$28+'[3]Jet Blue'!JN$33+'[3]Jet Blue'!JN$38</f>
        <v>0</v>
      </c>
      <c r="J17" s="10">
        <f>'[3]Jet Blue'!JO$23+'[3]Jet Blue'!JO$28+'[3]Jet Blue'!JO$33+'[3]Jet Blue'!JO$38</f>
        <v>0</v>
      </c>
      <c r="K17" s="10">
        <f>'[3]Jet Blue'!JP$23+'[3]Jet Blue'!JP$28+'[3]Jet Blue'!JP$33+'[3]Jet Blue'!JP$38</f>
        <v>0</v>
      </c>
      <c r="L17" s="10">
        <f>'[3]Jet Blue'!JQ$23+'[3]Jet Blue'!JQ$28+'[3]Jet Blue'!JQ$33+'[3]Jet Blue'!JQ$38</f>
        <v>0</v>
      </c>
      <c r="M17" s="10">
        <f>'[3]Jet Blue'!JR$23+'[3]Jet Blue'!JR$28+'[3]Jet Blue'!JR$33+'[3]Jet Blue'!JR$38</f>
        <v>0</v>
      </c>
      <c r="N17" s="10">
        <f>'[3]Jet Blue'!JS$23+'[3]Jet Blue'!JS$28+'[3]Jet Blue'!JS$33+'[3]Jet Blue'!JS$38</f>
        <v>0</v>
      </c>
    </row>
    <row r="18" spans="2:14" x14ac:dyDescent="0.2">
      <c r="B18" t="s">
        <v>41</v>
      </c>
      <c r="C18" s="10">
        <f>[3]Frontier!JH$23+[3]Frontier!JH$28+[3]Frontier!JH$33+[3]Frontier!JH$38</f>
        <v>14719</v>
      </c>
      <c r="D18" s="10">
        <f>[3]Frontier!JI$23+[3]Frontier!JI$28+[3]Frontier!JI$33+[3]Frontier!JI$38</f>
        <v>17256</v>
      </c>
      <c r="E18" s="10">
        <f>[3]Frontier!JJ$23+[3]Frontier!JJ$28+[3]Frontier!JJ$33+[3]Frontier!JJ$38</f>
        <v>0</v>
      </c>
      <c r="F18" s="10">
        <f>[3]Frontier!JK$23+[3]Frontier!JK$28+[3]Frontier!JK$33+[3]Frontier!JK$38</f>
        <v>0</v>
      </c>
      <c r="G18" s="10">
        <f>[3]Frontier!JL$23+[3]Frontier!JL$28+[3]Frontier!JL$33+[3]Frontier!JL$38</f>
        <v>0</v>
      </c>
      <c r="H18" s="10">
        <f>[3]Frontier!JM$23+[3]Frontier!JM$28+[3]Frontier!JM$33+[3]Frontier!JM$38</f>
        <v>0</v>
      </c>
      <c r="I18" s="10">
        <f>[3]Frontier!JN$23+[3]Frontier!JN$28+[3]Frontier!JN$33+[3]Frontier!JN$38</f>
        <v>0</v>
      </c>
      <c r="J18" s="10">
        <f>[3]Frontier!JO$23+[3]Frontier!JO$28+[3]Frontier!JO$33+[3]Frontier!JO$38</f>
        <v>0</v>
      </c>
      <c r="K18" s="10">
        <f>[3]Frontier!JP$23+[3]Frontier!JP$28+[3]Frontier!JP$33+[3]Frontier!JP$38</f>
        <v>0</v>
      </c>
      <c r="L18" s="10">
        <f>[3]Frontier!JQ$23+[3]Frontier!JQ$28+[3]Frontier!JQ$33+[3]Frontier!JQ$38</f>
        <v>0</v>
      </c>
      <c r="M18" s="10">
        <f>[3]Frontier!JR$23+[3]Frontier!JR$28+[3]Frontier!JR$33+[3]Frontier!JR$38</f>
        <v>0</v>
      </c>
      <c r="N18" s="10">
        <f>[3]Frontier!JS$23+[3]Frontier!JS$28+[3]Frontier!JS$33+[3]Frontier!JS$38</f>
        <v>0</v>
      </c>
    </row>
    <row r="19" spans="2:14" x14ac:dyDescent="0.2">
      <c r="B19" t="s">
        <v>47</v>
      </c>
      <c r="C19" s="10">
        <f>[3]Xtra!IT23+[3]Xtra!IT28+[3]Xtra!IT33+[3]Xtra!IT38</f>
        <v>0</v>
      </c>
      <c r="D19" s="10">
        <f>[3]Xtra!IU23+[3]Xtra!IU28+[3]Xtra!IU33+[3]Xtra!IU38</f>
        <v>0</v>
      </c>
      <c r="E19" s="10">
        <f>[3]Xtra!IV23+[3]Xtra!IV28+[3]Xtra!IV33+[3]Xtra!IV38</f>
        <v>0</v>
      </c>
      <c r="F19" s="10">
        <f>[3]Xtra!IW23+[3]Xtra!IW28+[3]Xtra!IW33+[3]Xtra!IW38</f>
        <v>0</v>
      </c>
      <c r="G19" s="10">
        <f>[3]Xtra!IX23+[3]Xtra!IX28+[3]Xtra!IX33+[3]Xtra!IX38</f>
        <v>0</v>
      </c>
      <c r="H19" s="10">
        <f>[3]Xtra!IY23+[3]Xtra!IY28+[3]Xtra!IY33+[3]Xtra!IY38</f>
        <v>0</v>
      </c>
      <c r="I19" s="10">
        <f>[3]Xtra!IZ23+[3]Xtra!IZ28+[3]Xtra!IZ33+[3]Xtra!IZ38</f>
        <v>0</v>
      </c>
      <c r="J19" s="10">
        <f>[3]Xtra!JA23+[3]Xtra!JA28+[3]Xtra!JA33+[3]Xtra!JA38</f>
        <v>0</v>
      </c>
      <c r="K19" s="10">
        <f>[3]Xtra!JB23+[3]Xtra!JB28+[3]Xtra!JB33+[3]Xtra!JB38</f>
        <v>0</v>
      </c>
      <c r="L19" s="10">
        <f>[3]Xtra!JC23+[3]Xtra!JC28+[3]Xtra!JC33+[3]Xtra!JC38</f>
        <v>0</v>
      </c>
      <c r="M19" s="10">
        <f>[3]Xtra!JD23+[3]Xtra!JD28+[3]Xtra!JD33+[3]Xtra!JD38</f>
        <v>0</v>
      </c>
      <c r="N19" s="10">
        <f>[3]Xtra!JE23+[3]Xtra!JE28+[3]Xtra!JE33+[3]Xtra!JE38</f>
        <v>0</v>
      </c>
    </row>
    <row r="20" spans="2:14" x14ac:dyDescent="0.2">
      <c r="B20" t="s">
        <v>45</v>
      </c>
      <c r="C20" s="10">
        <f>[3]Omni!JH$23+[3]Omni!JH$28+[3]Omni!JH$33+[3]Omni!JH$38</f>
        <v>0</v>
      </c>
      <c r="D20" s="10">
        <f>[3]Omni!JI$23+[3]Omni!JI$28+[3]Omni!JI$33+[3]Omni!JI$38</f>
        <v>112</v>
      </c>
      <c r="E20" s="10">
        <f>[3]Omni!JJ$23+[3]Omni!JJ$28+[3]Omni!JJ$33+[3]Omni!JJ$38</f>
        <v>0</v>
      </c>
      <c r="F20" s="10">
        <f>[3]Omni!JK$23+[3]Omni!JK$28+[3]Omni!JK$33+[3]Omni!JK$38</f>
        <v>0</v>
      </c>
      <c r="G20" s="10">
        <f>[3]Omni!JL$23+[3]Omni!JL$28+[3]Omni!JL$33+[3]Omni!JL$38</f>
        <v>0</v>
      </c>
      <c r="H20" s="10">
        <f>[3]Omni!JM$23+[3]Omni!JM$28+[3]Omni!JM$33+[3]Omni!JM$38</f>
        <v>0</v>
      </c>
      <c r="I20" s="10">
        <f>[3]Omni!JN$23+[3]Omni!JN$28+[3]Omni!JN$33+[3]Omni!JN$38</f>
        <v>0</v>
      </c>
      <c r="J20" s="10">
        <f>[3]Omni!JO$23+[3]Omni!JO$28+[3]Omni!JO$33+[3]Omni!JO$38</f>
        <v>0</v>
      </c>
      <c r="K20" s="10">
        <f>[3]Omni!JP$23+[3]Omni!JP$28+[3]Omni!JP$33+[3]Omni!JP$38</f>
        <v>0</v>
      </c>
      <c r="L20" s="10">
        <f>[3]Omni!JQ$23+[3]Omni!JQ$28+[3]Omni!JQ$33+[3]Omni!JQ$38</f>
        <v>0</v>
      </c>
      <c r="M20" s="10">
        <f>[3]Omni!JR$23+[3]Omni!JR$28+[3]Omni!JR$33+[3]Omni!JR$38</f>
        <v>0</v>
      </c>
      <c r="N20" s="10">
        <f>[3]Omni!JS$23+[3]Omni!JS$28+[3]Omni!JS$33+[3]Omni!JS$38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2025-03-25T20:30:32Z</dcterms:modified>
</cp:coreProperties>
</file>